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'Лист1'!$A$1:$J$59</definedName>
  </definedNames>
  <calcPr fullCalcOnLoad="1"/>
</workbook>
</file>

<file path=xl/sharedStrings.xml><?xml version="1.0" encoding="utf-8"?>
<sst xmlns="http://schemas.openxmlformats.org/spreadsheetml/2006/main" count="77" uniqueCount="44">
  <si>
    <t>Единица</t>
  </si>
  <si>
    <t>измерения</t>
  </si>
  <si>
    <t>отчет</t>
  </si>
  <si>
    <t>Цена на нефть сорта "Urals"</t>
  </si>
  <si>
    <t>долл. США</t>
  </si>
  <si>
    <t xml:space="preserve"> за баррель</t>
  </si>
  <si>
    <t>Среднеконтрактная цена</t>
  </si>
  <si>
    <t>тыс. человек</t>
  </si>
  <si>
    <t>млн.руб.</t>
  </si>
  <si>
    <r>
      <t xml:space="preserve">Инвестиции в основной капитал </t>
    </r>
    <r>
      <rPr>
        <sz val="12"/>
        <rFont val="Times New Roman Cyr"/>
        <family val="1"/>
      </rPr>
      <t xml:space="preserve">за счет всех источников финансирования </t>
    </r>
  </si>
  <si>
    <t>Индекс  потребительских цен</t>
  </si>
  <si>
    <t>Оборот розничной торговли</t>
  </si>
  <si>
    <t xml:space="preserve"> Объем платных услуг населению</t>
  </si>
  <si>
    <t>руб.</t>
  </si>
  <si>
    <t>оценка</t>
  </si>
  <si>
    <t>прогноз</t>
  </si>
  <si>
    <t xml:space="preserve">Макроэкономические показатели </t>
  </si>
  <si>
    <t xml:space="preserve">        на конец года</t>
  </si>
  <si>
    <t xml:space="preserve">        в среднем за год</t>
  </si>
  <si>
    <t xml:space="preserve">        индекс промышленного производства</t>
  </si>
  <si>
    <t xml:space="preserve">        индекс-дефлятор </t>
  </si>
  <si>
    <t xml:space="preserve">        индекс-дефлятор</t>
  </si>
  <si>
    <t>% к декабрю пред. года</t>
  </si>
  <si>
    <t>% к пред. году</t>
  </si>
  <si>
    <t>% к пред.году</t>
  </si>
  <si>
    <r>
      <t xml:space="preserve">Численность зарегистрированных безработных </t>
    </r>
    <r>
      <rPr>
        <sz val="12"/>
        <rFont val="Times New Roman Cyr"/>
        <family val="0"/>
      </rPr>
      <t>(на конец года)</t>
    </r>
  </si>
  <si>
    <r>
      <t xml:space="preserve">Объем работ, </t>
    </r>
    <r>
      <rPr>
        <sz val="12"/>
        <rFont val="Times New Roman Cyr"/>
        <family val="0"/>
      </rPr>
      <t>выполненных по виду деятельности</t>
    </r>
    <r>
      <rPr>
        <b/>
        <sz val="12"/>
        <rFont val="Times New Roman Cyr"/>
        <family val="0"/>
      </rPr>
      <t xml:space="preserve"> "Строительство"</t>
    </r>
  </si>
  <si>
    <r>
      <t xml:space="preserve">Среднемесячная номинальная начисленная заработная плата </t>
    </r>
    <r>
      <rPr>
        <sz val="12"/>
        <rFont val="Times New Roman Cyr"/>
        <family val="0"/>
      </rPr>
      <t>работников</t>
    </r>
  </si>
  <si>
    <t xml:space="preserve">        объем</t>
  </si>
  <si>
    <t xml:space="preserve">        темп </t>
  </si>
  <si>
    <t xml:space="preserve">        темп</t>
  </si>
  <si>
    <t>факт</t>
  </si>
  <si>
    <t xml:space="preserve">                ПРИЛОЖЕНИЕ  №1</t>
  </si>
  <si>
    <r>
      <t xml:space="preserve">Численность постоянного населения                </t>
    </r>
    <r>
      <rPr>
        <sz val="12"/>
        <rFont val="Times New Roman Cyr"/>
        <family val="1"/>
      </rPr>
      <t xml:space="preserve">(среднегодовая)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              </t>
    </r>
    <r>
      <rPr>
        <b/>
        <sz val="12"/>
        <rFont val="Times New Roman Cyr"/>
        <family val="1"/>
      </rPr>
      <t xml:space="preserve">                            </t>
    </r>
  </si>
  <si>
    <t>Показатель</t>
  </si>
  <si>
    <r>
      <t xml:space="preserve">Объем отгруженных товаров собственного производства </t>
    </r>
    <r>
      <rPr>
        <sz val="12"/>
        <rFont val="Times New Roman Cyr"/>
        <family val="0"/>
      </rPr>
      <t xml:space="preserve">(работ, услуг) предприятиями промышленности </t>
    </r>
  </si>
  <si>
    <t xml:space="preserve"> </t>
  </si>
  <si>
    <t>Основные показатели прогноза</t>
  </si>
  <si>
    <r>
      <rPr>
        <b/>
        <sz val="14"/>
        <rFont val="Times New Roman Cyr"/>
        <family val="0"/>
      </rPr>
      <t xml:space="preserve">Примечание: </t>
    </r>
    <r>
      <rPr>
        <sz val="14"/>
        <rFont val="Times New Roman Cyr"/>
        <family val="0"/>
      </rPr>
      <t>Прогнозные показатели социально-экономического развития ГО "город Дербент" могут быть пересмотрены в случае уточнения соответствующих показателей по Республике Дагестан Министерством экономики и территориального развития РД</t>
    </r>
  </si>
  <si>
    <t>социально-экономического развития городского округа "город Дербент" на 2021 год и плановый период 2022 и 2023 годов</t>
  </si>
  <si>
    <t>к 2019, %</t>
  </si>
  <si>
    <t>индекс-дефлятор дает Минэк РД
формула расчета индекса/тампа= тек год/предыд год/инд-дефл*10000</t>
  </si>
  <si>
    <t>зарплата берется из годового доклада по г. Дербенту</t>
  </si>
  <si>
    <t>из ежеквартальных индикаторов (30 шт)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</si>
</sst>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00"/>
    <numFmt numFmtId="189" formatCode="0.00000"/>
    <numFmt numFmtId="190" formatCode="0.0000"/>
    <numFmt numFmtId="191" formatCode="0.000000"/>
    <numFmt numFmtId="192" formatCode="0.0000000"/>
    <numFmt numFmtId="193" formatCode="[$€-2]\ ###,000_);[Red]\([$€-2]\ ###,000\)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</numFmts>
  <fonts count="67">
    <font>
      <sz val="10"/>
      <name val="Arial Cyr"/>
      <family val="0"/>
    </font>
    <font>
      <b/>
      <sz val="12"/>
      <name val="Arial Cyr"/>
      <family val="2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8"/>
      <name val="Arial Cyr"/>
      <family val="0"/>
    </font>
    <font>
      <b/>
      <sz val="22"/>
      <name val="Times New Roman Cyr"/>
      <family val="1"/>
    </font>
    <font>
      <sz val="8"/>
      <name val="Arial Cyr"/>
      <family val="0"/>
    </font>
    <font>
      <b/>
      <sz val="16"/>
      <name val="Times New Roman Cyr"/>
      <family val="1"/>
    </font>
    <font>
      <sz val="14"/>
      <name val="Times New Roman Cyr"/>
      <family val="1"/>
    </font>
    <font>
      <b/>
      <sz val="10"/>
      <color indexed="8"/>
      <name val="Times New Roman"/>
      <family val="1"/>
    </font>
    <font>
      <b/>
      <sz val="24"/>
      <name val="Times New Roman Cyr"/>
      <family val="1"/>
    </font>
    <font>
      <sz val="24"/>
      <name val="Arial Cyr"/>
      <family val="0"/>
    </font>
    <font>
      <sz val="10"/>
      <name val="Times New Roman Cyr"/>
      <family val="0"/>
    </font>
    <font>
      <sz val="14"/>
      <name val="Times New Roman"/>
      <family val="1"/>
    </font>
    <font>
      <b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 Cyr"/>
      <family val="1"/>
    </font>
    <font>
      <sz val="10"/>
      <color indexed="10"/>
      <name val="Arial Cyr"/>
      <family val="0"/>
    </font>
    <font>
      <sz val="14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17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74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centerContinuous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Fill="1" applyAlignment="1">
      <alignment horizontal="centerContinuous" vertical="center"/>
    </xf>
    <xf numFmtId="0" fontId="10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174" fontId="26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21" fillId="0" borderId="0" xfId="60" applyNumberFormat="1" applyFont="1" applyFill="1" applyAlignment="1">
      <alignment horizontal="centerContinuous" vertical="center"/>
    </xf>
    <xf numFmtId="0" fontId="4" fillId="0" borderId="0" xfId="60" applyNumberFormat="1" applyFont="1" applyFill="1" applyAlignment="1">
      <alignment horizontal="centerContinuous" vertical="center"/>
    </xf>
    <xf numFmtId="0" fontId="4" fillId="0" borderId="0" xfId="60" applyNumberFormat="1" applyFont="1" applyFill="1" applyBorder="1" applyAlignment="1">
      <alignment horizontal="center" vertical="center"/>
    </xf>
    <xf numFmtId="0" fontId="0" fillId="0" borderId="0" xfId="60" applyNumberFormat="1" applyFont="1" applyFill="1" applyAlignment="1">
      <alignment/>
    </xf>
    <xf numFmtId="0" fontId="4" fillId="0" borderId="0" xfId="60" applyNumberFormat="1" applyFont="1" applyFill="1" applyAlignment="1">
      <alignment horizontal="center"/>
    </xf>
    <xf numFmtId="2" fontId="25" fillId="0" borderId="0" xfId="60" applyNumberFormat="1" applyFont="1" applyFill="1" applyAlignment="1">
      <alignment horizontal="center"/>
    </xf>
    <xf numFmtId="2" fontId="27" fillId="0" borderId="0" xfId="60" applyNumberFormat="1" applyFont="1" applyFill="1" applyAlignment="1">
      <alignment horizontal="center"/>
    </xf>
    <xf numFmtId="2" fontId="19" fillId="0" borderId="0" xfId="6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19" fillId="0" borderId="0" xfId="60" applyNumberFormat="1" applyFont="1" applyFill="1" applyAlignment="1">
      <alignment horizontal="center"/>
    </xf>
    <xf numFmtId="2" fontId="19" fillId="0" borderId="0" xfId="6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2" fontId="28" fillId="0" borderId="0" xfId="60" applyNumberFormat="1" applyFont="1" applyAlignment="1">
      <alignment/>
    </xf>
    <xf numFmtId="2" fontId="28" fillId="34" borderId="0" xfId="0" applyNumberFormat="1" applyFont="1" applyFill="1" applyAlignment="1">
      <alignment/>
    </xf>
    <xf numFmtId="2" fontId="19" fillId="0" borderId="0" xfId="0" applyNumberFormat="1" applyFont="1" applyFill="1" applyAlignment="1">
      <alignment horizontal="center"/>
    </xf>
    <xf numFmtId="2" fontId="2" fillId="0" borderId="0" xfId="60" applyNumberFormat="1" applyFont="1" applyFill="1" applyAlignment="1">
      <alignment horizontal="center"/>
    </xf>
    <xf numFmtId="174" fontId="28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/>
    </xf>
    <xf numFmtId="0" fontId="3" fillId="0" borderId="20" xfId="6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174" fontId="19" fillId="0" borderId="16" xfId="0" applyNumberFormat="1" applyFont="1" applyFill="1" applyBorder="1" applyAlignment="1">
      <alignment horizontal="center"/>
    </xf>
    <xf numFmtId="174" fontId="19" fillId="19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vertical="center" wrapText="1"/>
    </xf>
    <xf numFmtId="175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174" fontId="29" fillId="0" borderId="16" xfId="60" applyNumberFormat="1" applyFont="1" applyFill="1" applyBorder="1" applyAlignment="1">
      <alignment horizontal="center"/>
    </xf>
    <xf numFmtId="174" fontId="19" fillId="0" borderId="16" xfId="0" applyNumberFormat="1" applyFont="1" applyFill="1" applyBorder="1" applyAlignment="1">
      <alignment horizontal="center"/>
    </xf>
    <xf numFmtId="174" fontId="19" fillId="19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vertical="center"/>
    </xf>
    <xf numFmtId="174" fontId="29" fillId="0" borderId="16" xfId="60" applyNumberFormat="1" applyFont="1" applyFill="1" applyBorder="1" applyAlignment="1">
      <alignment horizontal="center"/>
    </xf>
    <xf numFmtId="174" fontId="24" fillId="19" borderId="16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/>
    </xf>
    <xf numFmtId="0" fontId="3" fillId="0" borderId="21" xfId="60" applyNumberFormat="1" applyFont="1" applyFill="1" applyBorder="1" applyAlignment="1">
      <alignment horizontal="center" vertical="center"/>
    </xf>
    <xf numFmtId="0" fontId="3" fillId="0" borderId="21" xfId="60" applyNumberFormat="1" applyFont="1" applyFill="1" applyBorder="1" applyAlignment="1">
      <alignment horizontal="center" vertical="top" wrapText="1"/>
    </xf>
    <xf numFmtId="1" fontId="29" fillId="0" borderId="16" xfId="6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2" fontId="29" fillId="0" borderId="16" xfId="60" applyNumberFormat="1" applyFont="1" applyFill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174" fontId="29" fillId="35" borderId="16" xfId="60" applyNumberFormat="1" applyFont="1" applyFill="1" applyBorder="1" applyAlignment="1">
      <alignment horizontal="center"/>
    </xf>
    <xf numFmtId="174" fontId="19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174" fontId="29" fillId="19" borderId="16" xfId="60" applyNumberFormat="1" applyFont="1" applyFill="1" applyBorder="1" applyAlignment="1">
      <alignment horizontal="center"/>
    </xf>
    <xf numFmtId="2" fontId="29" fillId="34" borderId="16" xfId="0" applyNumberFormat="1" applyFont="1" applyFill="1" applyBorder="1" applyAlignment="1">
      <alignment horizontal="center"/>
    </xf>
    <xf numFmtId="1" fontId="29" fillId="34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174" fontId="29" fillId="19" borderId="16" xfId="6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vertical="center"/>
    </xf>
    <xf numFmtId="174" fontId="48" fillId="0" borderId="16" xfId="0" applyNumberFormat="1" applyFont="1" applyFill="1" applyBorder="1" applyAlignment="1">
      <alignment horizontal="center"/>
    </xf>
    <xf numFmtId="174" fontId="49" fillId="0" borderId="0" xfId="0" applyNumberFormat="1" applyFont="1" applyFill="1" applyAlignment="1">
      <alignment horizontal="center"/>
    </xf>
    <xf numFmtId="174" fontId="24" fillId="0" borderId="16" xfId="0" applyNumberFormat="1" applyFont="1" applyFill="1" applyBorder="1" applyAlignment="1">
      <alignment horizontal="center"/>
    </xf>
    <xf numFmtId="174" fontId="48" fillId="0" borderId="16" xfId="0" applyNumberFormat="1" applyFont="1" applyBorder="1" applyAlignment="1">
      <alignment horizontal="center"/>
    </xf>
    <xf numFmtId="174" fontId="48" fillId="0" borderId="0" xfId="0" applyNumberFormat="1" applyFont="1" applyAlignment="1">
      <alignment horizontal="center"/>
    </xf>
    <xf numFmtId="174" fontId="48" fillId="0" borderId="0" xfId="0" applyNumberFormat="1" applyFont="1" applyFill="1" applyAlignment="1">
      <alignment horizontal="center"/>
    </xf>
    <xf numFmtId="174" fontId="24" fillId="0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tabSelected="1" zoomScale="85" zoomScaleNormal="85" zoomScalePageLayoutView="0" workbookViewId="0" topLeftCell="A1">
      <selection activeCell="A2" sqref="A2"/>
    </sheetView>
  </sheetViews>
  <sheetFormatPr defaultColWidth="9.00390625" defaultRowHeight="12.75"/>
  <cols>
    <col min="1" max="1" width="47.00390625" style="1" customWidth="1"/>
    <col min="2" max="2" width="18.75390625" style="2" customWidth="1"/>
    <col min="3" max="3" width="1.875" style="1" hidden="1" customWidth="1"/>
    <col min="4" max="4" width="16.125" style="47" bestFit="1" customWidth="1"/>
    <col min="5" max="6" width="12.625" style="47" customWidth="1"/>
    <col min="7" max="7" width="12.00390625" style="1" bestFit="1" customWidth="1"/>
    <col min="8" max="8" width="16.75390625" style="1" customWidth="1"/>
    <col min="9" max="9" width="12.375" style="1" customWidth="1"/>
    <col min="10" max="10" width="14.625" style="23" customWidth="1"/>
    <col min="11" max="16384" width="9.125" style="1" customWidth="1"/>
  </cols>
  <sheetData>
    <row r="1" spans="4:10" ht="23.25" customHeight="1">
      <c r="D1" s="43"/>
      <c r="E1" s="43"/>
      <c r="F1" s="43"/>
      <c r="H1" s="35" t="s">
        <v>32</v>
      </c>
      <c r="I1" s="27"/>
      <c r="J1" s="27"/>
    </row>
    <row r="2" spans="4:10" ht="21" customHeight="1">
      <c r="D2" s="43"/>
      <c r="E2" s="43"/>
      <c r="F2" s="43"/>
      <c r="H2" s="93"/>
      <c r="I2" s="93"/>
      <c r="J2" s="93"/>
    </row>
    <row r="3" spans="1:10" ht="24.75" customHeight="1">
      <c r="A3" s="34" t="s">
        <v>37</v>
      </c>
      <c r="B3" s="31"/>
      <c r="C3" s="31"/>
      <c r="D3" s="44"/>
      <c r="E3" s="44"/>
      <c r="F3" s="44"/>
      <c r="G3" s="36"/>
      <c r="H3" s="36"/>
      <c r="I3" s="28"/>
      <c r="J3" s="29"/>
    </row>
    <row r="4" spans="1:11" ht="19.5" customHeight="1">
      <c r="A4" s="100" t="s">
        <v>39</v>
      </c>
      <c r="B4" s="100"/>
      <c r="C4" s="100"/>
      <c r="D4" s="100"/>
      <c r="E4" s="100"/>
      <c r="F4" s="100"/>
      <c r="G4" s="100"/>
      <c r="H4" s="100"/>
      <c r="I4" s="100"/>
      <c r="J4" s="100"/>
      <c r="K4" s="91"/>
    </row>
    <row r="5" spans="1:6" ht="20.25" customHeight="1" thickBot="1">
      <c r="A5" s="3"/>
      <c r="B5" s="3"/>
      <c r="C5" s="3"/>
      <c r="D5" s="45"/>
      <c r="E5" s="45"/>
      <c r="F5" s="45"/>
    </row>
    <row r="6" spans="1:10" ht="23.25" customHeight="1" thickBot="1">
      <c r="A6" s="98" t="s">
        <v>34</v>
      </c>
      <c r="B6" s="67" t="s">
        <v>0</v>
      </c>
      <c r="C6" s="69">
        <v>1999</v>
      </c>
      <c r="D6" s="70">
        <v>2018</v>
      </c>
      <c r="E6" s="88">
        <v>2019</v>
      </c>
      <c r="F6" s="88">
        <v>2020</v>
      </c>
      <c r="G6" s="62">
        <v>2021</v>
      </c>
      <c r="H6" s="63">
        <v>2022</v>
      </c>
      <c r="I6" s="64">
        <v>2023</v>
      </c>
      <c r="J6" s="37">
        <v>2023</v>
      </c>
    </row>
    <row r="7" spans="1:10" ht="19.5" customHeight="1" thickBot="1">
      <c r="A7" s="99"/>
      <c r="B7" s="68" t="s">
        <v>1</v>
      </c>
      <c r="C7" s="41" t="s">
        <v>2</v>
      </c>
      <c r="D7" s="71" t="s">
        <v>31</v>
      </c>
      <c r="E7" s="89" t="s">
        <v>31</v>
      </c>
      <c r="F7" s="89" t="s">
        <v>14</v>
      </c>
      <c r="G7" s="94" t="s">
        <v>15</v>
      </c>
      <c r="H7" s="95"/>
      <c r="I7" s="96"/>
      <c r="J7" s="38" t="s">
        <v>40</v>
      </c>
    </row>
    <row r="8" spans="1:6" ht="12.75" customHeight="1" hidden="1">
      <c r="A8" s="4"/>
      <c r="B8" s="5"/>
      <c r="C8" s="6"/>
      <c r="D8" s="46"/>
      <c r="E8" s="46"/>
      <c r="F8" s="46"/>
    </row>
    <row r="9" spans="1:6" ht="15.75" customHeight="1" hidden="1">
      <c r="A9" s="8" t="s">
        <v>3</v>
      </c>
      <c r="B9" s="9" t="s">
        <v>4</v>
      </c>
      <c r="C9" s="6"/>
      <c r="D9" s="46"/>
      <c r="E9" s="46"/>
      <c r="F9" s="46"/>
    </row>
    <row r="10" spans="1:6" ht="15.75" customHeight="1" hidden="1">
      <c r="A10" s="4"/>
      <c r="B10" s="9" t="s">
        <v>5</v>
      </c>
      <c r="C10" s="6"/>
      <c r="D10" s="46"/>
      <c r="E10" s="46"/>
      <c r="F10" s="46"/>
    </row>
    <row r="11" spans="1:6" ht="21.75" customHeight="1" hidden="1">
      <c r="A11" s="8" t="s">
        <v>6</v>
      </c>
      <c r="B11" s="9" t="s">
        <v>4</v>
      </c>
      <c r="C11" s="6"/>
      <c r="D11" s="46"/>
      <c r="E11" s="46"/>
      <c r="F11" s="46"/>
    </row>
    <row r="12" spans="1:10" ht="21" customHeight="1">
      <c r="A12" s="97" t="s">
        <v>16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22" ht="31.5" customHeight="1">
      <c r="A13" s="65" t="s">
        <v>33</v>
      </c>
      <c r="B13" s="66" t="s">
        <v>7</v>
      </c>
      <c r="C13" s="66">
        <v>145.9</v>
      </c>
      <c r="D13" s="90">
        <v>124677</v>
      </c>
      <c r="E13" s="90">
        <v>125832</v>
      </c>
      <c r="F13" s="90">
        <f>E13*1.0055</f>
        <v>126524.076</v>
      </c>
      <c r="G13" s="111">
        <f>F13*1.0055</f>
        <v>127219.95841800001</v>
      </c>
      <c r="H13" s="111">
        <f>G13*1.0055</f>
        <v>127919.66818929902</v>
      </c>
      <c r="I13" s="111">
        <f>H13*1.0055</f>
        <v>128623.22636434017</v>
      </c>
      <c r="J13" s="115">
        <f>I13/E13*100</f>
        <v>102.21821664150627</v>
      </c>
      <c r="K13" s="26"/>
      <c r="N13" s="107" t="s">
        <v>41</v>
      </c>
      <c r="O13" s="107"/>
      <c r="P13" s="107"/>
      <c r="Q13" s="107"/>
      <c r="R13" s="107"/>
      <c r="S13" s="107"/>
      <c r="T13" s="107"/>
      <c r="U13" s="107"/>
      <c r="V13" s="107"/>
    </row>
    <row r="14" spans="1:22" ht="16.5" customHeight="1">
      <c r="A14" s="12"/>
      <c r="B14" s="9"/>
      <c r="C14" s="9"/>
      <c r="D14" s="49"/>
      <c r="E14" s="49"/>
      <c r="F14" s="49"/>
      <c r="G14" s="55"/>
      <c r="H14" s="55"/>
      <c r="I14" s="55"/>
      <c r="J14" s="116"/>
      <c r="K14" s="26"/>
      <c r="N14" s="107"/>
      <c r="O14" s="107"/>
      <c r="P14" s="107"/>
      <c r="Q14" s="107"/>
      <c r="R14" s="107"/>
      <c r="S14" s="107"/>
      <c r="T14" s="107"/>
      <c r="U14" s="107"/>
      <c r="V14" s="107"/>
    </row>
    <row r="15" spans="1:11" ht="18" customHeight="1">
      <c r="A15" s="17" t="s">
        <v>10</v>
      </c>
      <c r="B15" s="1"/>
      <c r="C15" s="9">
        <v>136.5</v>
      </c>
      <c r="D15" s="50"/>
      <c r="E15" s="50"/>
      <c r="F15" s="50"/>
      <c r="G15" s="55"/>
      <c r="H15" s="55"/>
      <c r="I15" s="55"/>
      <c r="J15" s="116"/>
      <c r="K15" s="26"/>
    </row>
    <row r="16" spans="1:11" ht="29.25" customHeight="1">
      <c r="A16" s="72" t="s">
        <v>17</v>
      </c>
      <c r="B16" s="73" t="s">
        <v>22</v>
      </c>
      <c r="C16" s="66"/>
      <c r="D16" s="74">
        <v>102.8</v>
      </c>
      <c r="E16" s="74">
        <v>103.8</v>
      </c>
      <c r="F16" s="74">
        <v>104.2</v>
      </c>
      <c r="G16" s="75">
        <v>104.5</v>
      </c>
      <c r="H16" s="75">
        <v>104.5</v>
      </c>
      <c r="I16" s="75">
        <v>104.5</v>
      </c>
      <c r="J16" s="117">
        <f>(F16*G16*H16*I16)/1000000</f>
        <v>118.909510225</v>
      </c>
      <c r="K16" s="26"/>
    </row>
    <row r="17" spans="1:11" ht="18.75" customHeight="1">
      <c r="A17" s="72" t="s">
        <v>18</v>
      </c>
      <c r="B17" s="73" t="s">
        <v>23</v>
      </c>
      <c r="C17" s="66"/>
      <c r="D17" s="80">
        <v>101.1</v>
      </c>
      <c r="E17" s="80">
        <v>104.6</v>
      </c>
      <c r="F17" s="80">
        <v>103.8</v>
      </c>
      <c r="G17" s="81">
        <v>104.2</v>
      </c>
      <c r="H17" s="81">
        <v>104.5</v>
      </c>
      <c r="I17" s="81">
        <v>104.5</v>
      </c>
      <c r="J17" s="117">
        <f>(F17*G17*H17*I17)/1000000</f>
        <v>118.11298718999998</v>
      </c>
      <c r="K17" s="26"/>
    </row>
    <row r="18" spans="1:11" ht="18" customHeight="1">
      <c r="A18" s="15"/>
      <c r="B18" s="18"/>
      <c r="C18" s="9"/>
      <c r="D18" s="50"/>
      <c r="E18" s="50"/>
      <c r="F18" s="50"/>
      <c r="G18" s="55"/>
      <c r="H18" s="55"/>
      <c r="I18" s="55"/>
      <c r="J18" s="116"/>
      <c r="K18" s="26"/>
    </row>
    <row r="19" spans="1:11" ht="15.75" customHeight="1">
      <c r="A19" s="15"/>
      <c r="B19" s="10"/>
      <c r="C19" s="9"/>
      <c r="D19" s="51"/>
      <c r="E19" s="51"/>
      <c r="F19" s="51"/>
      <c r="G19" s="55"/>
      <c r="H19" s="55"/>
      <c r="I19" s="55"/>
      <c r="J19" s="116"/>
      <c r="K19" s="26"/>
    </row>
    <row r="20" spans="1:11" ht="46.5" customHeight="1">
      <c r="A20" s="8" t="s">
        <v>35</v>
      </c>
      <c r="B20" s="9"/>
      <c r="C20" s="14"/>
      <c r="D20" s="49"/>
      <c r="E20" s="49"/>
      <c r="F20" s="49"/>
      <c r="G20" s="49"/>
      <c r="H20" s="49"/>
      <c r="I20" s="49"/>
      <c r="J20" s="40"/>
      <c r="K20" s="26"/>
    </row>
    <row r="21" spans="1:11" ht="22.5" customHeight="1">
      <c r="A21" s="76" t="s">
        <v>28</v>
      </c>
      <c r="B21" s="104" t="s">
        <v>8</v>
      </c>
      <c r="C21" s="77">
        <v>3150.2</v>
      </c>
      <c r="D21" s="92">
        <v>5048.6</v>
      </c>
      <c r="E21" s="92">
        <v>7705.9</v>
      </c>
      <c r="F21" s="92">
        <f>E21*1.01</f>
        <v>7782.959</v>
      </c>
      <c r="G21" s="110">
        <f>F21*1.03</f>
        <v>8016.44777</v>
      </c>
      <c r="H21" s="110">
        <f>G21*1.04</f>
        <v>8337.1056808</v>
      </c>
      <c r="I21" s="110">
        <f>H21*1.05</f>
        <v>8753.96096484</v>
      </c>
      <c r="J21" s="40"/>
      <c r="K21" s="26"/>
    </row>
    <row r="22" spans="1:11" ht="21.75" customHeight="1">
      <c r="A22" s="112" t="s">
        <v>19</v>
      </c>
      <c r="B22" s="78" t="s">
        <v>24</v>
      </c>
      <c r="C22" s="66">
        <v>111</v>
      </c>
      <c r="D22" s="79"/>
      <c r="E22" s="102">
        <f>E21/D21/E23*10000</f>
        <v>163.77080868379946</v>
      </c>
      <c r="F22" s="102">
        <f>F21/E21/F23*10000</f>
        <v>95.91642924976259</v>
      </c>
      <c r="G22" s="109">
        <f>G21/F21/G23*10000</f>
        <v>100</v>
      </c>
      <c r="H22" s="109">
        <f>H21/G21/H23*10000</f>
        <v>100.7751937984496</v>
      </c>
      <c r="I22" s="109">
        <f>I21/H21/I23*10000</f>
        <v>101.6456921587609</v>
      </c>
      <c r="J22" s="118">
        <f>F22*G22*H22*I22/1000000</f>
        <v>98.25069296616756</v>
      </c>
      <c r="K22" s="26"/>
    </row>
    <row r="23" spans="1:12" ht="19.5" customHeight="1">
      <c r="A23" s="105" t="s">
        <v>20</v>
      </c>
      <c r="B23" s="78" t="s">
        <v>24</v>
      </c>
      <c r="C23" s="66"/>
      <c r="D23" s="80">
        <v>117</v>
      </c>
      <c r="E23" s="103">
        <v>93.2</v>
      </c>
      <c r="F23" s="103">
        <v>105.3</v>
      </c>
      <c r="G23" s="81">
        <v>103</v>
      </c>
      <c r="H23" s="81">
        <v>103.2</v>
      </c>
      <c r="I23" s="81">
        <v>103.3</v>
      </c>
      <c r="J23" s="119"/>
      <c r="K23" s="26"/>
      <c r="L23" s="61" t="s">
        <v>36</v>
      </c>
    </row>
    <row r="24" spans="1:11" ht="17.25" customHeight="1">
      <c r="A24" s="16"/>
      <c r="B24" s="10"/>
      <c r="C24" s="9"/>
      <c r="D24" s="54"/>
      <c r="E24" s="54"/>
      <c r="F24" s="54"/>
      <c r="G24" s="55"/>
      <c r="H24" s="55"/>
      <c r="I24" s="55"/>
      <c r="J24" s="119"/>
      <c r="K24" s="26"/>
    </row>
    <row r="25" spans="2:11" ht="15" customHeight="1">
      <c r="B25" s="10"/>
      <c r="C25" s="10"/>
      <c r="D25" s="54"/>
      <c r="E25" s="54"/>
      <c r="F25" s="54"/>
      <c r="G25" s="55"/>
      <c r="H25" s="55"/>
      <c r="I25" s="55"/>
      <c r="J25" s="119"/>
      <c r="K25" s="26"/>
    </row>
    <row r="26" spans="1:19" ht="31.5" customHeight="1">
      <c r="A26" s="17" t="s">
        <v>9</v>
      </c>
      <c r="B26" s="1"/>
      <c r="D26" s="56"/>
      <c r="E26" s="56"/>
      <c r="F26" s="56"/>
      <c r="G26" s="57"/>
      <c r="H26" s="57"/>
      <c r="I26" s="57"/>
      <c r="J26" s="119"/>
      <c r="K26" s="26"/>
      <c r="S26" s="42"/>
    </row>
    <row r="27" spans="1:11" ht="22.5" customHeight="1">
      <c r="A27" s="76" t="s">
        <v>28</v>
      </c>
      <c r="B27" s="66" t="s">
        <v>8</v>
      </c>
      <c r="C27" s="78">
        <v>670.4</v>
      </c>
      <c r="D27" s="92">
        <v>2722.93</v>
      </c>
      <c r="E27" s="92">
        <v>2891.66</v>
      </c>
      <c r="F27" s="92">
        <v>2309.61</v>
      </c>
      <c r="G27" s="110">
        <f>F27*1.065</f>
        <v>2459.73465</v>
      </c>
      <c r="H27" s="110">
        <f>G27*1.059</f>
        <v>2604.8589943499996</v>
      </c>
      <c r="I27" s="110">
        <f>H27*1.057</f>
        <v>2753.3359570279495</v>
      </c>
      <c r="J27" s="119"/>
      <c r="K27" s="26"/>
    </row>
    <row r="28" spans="1:19" ht="18" customHeight="1">
      <c r="A28" s="114" t="s">
        <v>29</v>
      </c>
      <c r="B28" s="78" t="s">
        <v>24</v>
      </c>
      <c r="C28" s="78">
        <v>105.3</v>
      </c>
      <c r="D28" s="83"/>
      <c r="E28" s="83">
        <f>E27/D27/E29*10000</f>
        <v>98.14846004914801</v>
      </c>
      <c r="F28" s="83">
        <f>F27/E27/F29*10000</f>
        <v>76.87336220855974</v>
      </c>
      <c r="G28" s="113">
        <f>G27/F27/G29*10000</f>
        <v>103.59922178988326</v>
      </c>
      <c r="H28" s="113">
        <f>H27/G27/H29*10000</f>
        <v>103.3170731707317</v>
      </c>
      <c r="I28" s="113">
        <f>I27/H27/I29*10000</f>
        <v>103.22265624999999</v>
      </c>
      <c r="J28" s="118">
        <f>F28*G28*H28*I28/1000000</f>
        <v>84.93359260919199</v>
      </c>
      <c r="K28" s="26" t="s">
        <v>36</v>
      </c>
      <c r="N28" s="108" t="s">
        <v>43</v>
      </c>
      <c r="O28" s="106"/>
      <c r="P28" s="106"/>
      <c r="Q28" s="106"/>
      <c r="R28" s="106"/>
      <c r="S28" s="106"/>
    </row>
    <row r="29" spans="1:11" ht="20.25" customHeight="1">
      <c r="A29" s="105" t="s">
        <v>20</v>
      </c>
      <c r="B29" s="78" t="s">
        <v>24</v>
      </c>
      <c r="C29" s="78"/>
      <c r="D29" s="83">
        <v>104.2</v>
      </c>
      <c r="E29" s="83">
        <v>108.2</v>
      </c>
      <c r="F29" s="83">
        <v>103.9</v>
      </c>
      <c r="G29" s="81">
        <v>102.8</v>
      </c>
      <c r="H29" s="81">
        <v>102.5</v>
      </c>
      <c r="I29" s="81">
        <v>102.4</v>
      </c>
      <c r="J29" s="120"/>
      <c r="K29" s="26"/>
    </row>
    <row r="30" spans="1:11" ht="15" customHeight="1">
      <c r="A30" s="15"/>
      <c r="B30" s="10"/>
      <c r="C30" s="10"/>
      <c r="D30" s="51"/>
      <c r="E30" s="51"/>
      <c r="F30" s="51"/>
      <c r="G30" s="52"/>
      <c r="H30" s="52"/>
      <c r="I30" s="52"/>
      <c r="J30" s="116"/>
      <c r="K30" s="26"/>
    </row>
    <row r="31" spans="1:11" ht="15" customHeight="1">
      <c r="A31" s="15"/>
      <c r="B31" s="10"/>
      <c r="C31" s="10"/>
      <c r="D31" s="51"/>
      <c r="E31" s="51"/>
      <c r="F31" s="51"/>
      <c r="G31" s="52"/>
      <c r="H31" s="52"/>
      <c r="I31" s="52"/>
      <c r="J31" s="116"/>
      <c r="K31" s="26"/>
    </row>
    <row r="32" spans="1:11" ht="33" customHeight="1">
      <c r="A32" s="25" t="s">
        <v>26</v>
      </c>
      <c r="B32" s="1"/>
      <c r="D32" s="56"/>
      <c r="E32" s="56"/>
      <c r="F32" s="56"/>
      <c r="G32" s="57"/>
      <c r="H32" s="57"/>
      <c r="I32" s="57"/>
      <c r="J32" s="60"/>
      <c r="K32" s="26"/>
    </row>
    <row r="33" spans="1:19" ht="21.75" customHeight="1">
      <c r="A33" s="76" t="s">
        <v>28</v>
      </c>
      <c r="B33" s="66" t="s">
        <v>8</v>
      </c>
      <c r="C33" s="78"/>
      <c r="D33" s="92">
        <v>2522.3</v>
      </c>
      <c r="E33" s="92">
        <v>2673.12</v>
      </c>
      <c r="F33" s="92">
        <v>2080.33</v>
      </c>
      <c r="G33" s="110">
        <f>F33*1.065</f>
        <v>2215.55145</v>
      </c>
      <c r="H33" s="110">
        <f>G33*1.063</f>
        <v>2355.13119135</v>
      </c>
      <c r="I33" s="110">
        <f>H33*1.06</f>
        <v>2496.439062831</v>
      </c>
      <c r="J33" s="116"/>
      <c r="K33" s="26"/>
      <c r="N33" s="108" t="s">
        <v>43</v>
      </c>
      <c r="O33" s="106"/>
      <c r="P33" s="106"/>
      <c r="Q33" s="106"/>
      <c r="R33" s="106"/>
      <c r="S33" s="106"/>
    </row>
    <row r="34" spans="1:11" ht="19.5" customHeight="1">
      <c r="A34" s="114" t="s">
        <v>29</v>
      </c>
      <c r="B34" s="78"/>
      <c r="C34" s="78"/>
      <c r="D34" s="83"/>
      <c r="E34" s="83">
        <f>E33/D33/E35*10000</f>
        <v>97.22886531042185</v>
      </c>
      <c r="F34" s="83">
        <f>F33/E33/F35*10000</f>
        <v>74.11813411544064</v>
      </c>
      <c r="G34" s="113">
        <f>G33/F33/G35*10000</f>
        <v>101.33206470028544</v>
      </c>
      <c r="H34" s="113">
        <f>H33/G33/H35*10000</f>
        <v>100.853889943074</v>
      </c>
      <c r="I34" s="113">
        <f>I33/H33/I35*10000</f>
        <v>100.56925996204934</v>
      </c>
      <c r="J34" s="118">
        <f>F34*G34*H34*I34/1000000</f>
        <v>76.17794931746671</v>
      </c>
      <c r="K34" s="26"/>
    </row>
    <row r="35" spans="1:12" ht="21" customHeight="1">
      <c r="A35" s="105" t="s">
        <v>20</v>
      </c>
      <c r="B35" s="78" t="s">
        <v>24</v>
      </c>
      <c r="C35" s="78"/>
      <c r="D35" s="74">
        <v>104.7</v>
      </c>
      <c r="E35" s="74">
        <v>109</v>
      </c>
      <c r="F35" s="74">
        <v>105</v>
      </c>
      <c r="G35" s="75">
        <v>105.1</v>
      </c>
      <c r="H35" s="75">
        <v>105.4</v>
      </c>
      <c r="I35" s="84">
        <v>105.4</v>
      </c>
      <c r="J35" s="120"/>
      <c r="K35" s="26"/>
      <c r="L35" s="61" t="s">
        <v>36</v>
      </c>
    </row>
    <row r="36" spans="1:11" ht="21" customHeight="1">
      <c r="A36" s="15"/>
      <c r="B36" s="10"/>
      <c r="C36" s="10"/>
      <c r="D36" s="51"/>
      <c r="E36" s="51"/>
      <c r="F36" s="51"/>
      <c r="J36" s="120"/>
      <c r="K36" s="26"/>
    </row>
    <row r="37" spans="1:11" ht="15.75" customHeight="1">
      <c r="A37" s="7"/>
      <c r="B37" s="10"/>
      <c r="C37" s="10"/>
      <c r="D37" s="54"/>
      <c r="E37" s="54"/>
      <c r="F37" s="54"/>
      <c r="J37" s="116"/>
      <c r="K37" s="26"/>
    </row>
    <row r="38" spans="1:11" ht="19.5" customHeight="1">
      <c r="A38" s="13" t="s">
        <v>11</v>
      </c>
      <c r="B38" s="1"/>
      <c r="D38" s="56"/>
      <c r="E38" s="56"/>
      <c r="F38" s="56"/>
      <c r="G38" s="57"/>
      <c r="H38" s="57"/>
      <c r="I38" s="57"/>
      <c r="J38" s="60"/>
      <c r="K38" s="26"/>
    </row>
    <row r="39" spans="1:19" ht="16.5" customHeight="1">
      <c r="A39" s="76" t="s">
        <v>28</v>
      </c>
      <c r="B39" s="66" t="s">
        <v>8</v>
      </c>
      <c r="C39" s="66">
        <v>1722.8</v>
      </c>
      <c r="D39" s="92">
        <v>41614.96</v>
      </c>
      <c r="E39" s="92">
        <v>42705.3</v>
      </c>
      <c r="F39" s="92">
        <v>21506.84</v>
      </c>
      <c r="G39" s="110">
        <f>F39*1.04</f>
        <v>22367.1136</v>
      </c>
      <c r="H39" s="110">
        <f>G39*1.047</f>
        <v>23418.367939199998</v>
      </c>
      <c r="I39" s="110">
        <f>H39*1.048</f>
        <v>24542.449600281598</v>
      </c>
      <c r="J39" s="116"/>
      <c r="K39" s="26"/>
      <c r="N39" s="108" t="s">
        <v>43</v>
      </c>
      <c r="O39" s="106"/>
      <c r="P39" s="106"/>
      <c r="Q39" s="106"/>
      <c r="R39" s="106"/>
      <c r="S39" s="106"/>
    </row>
    <row r="40" spans="1:11" ht="17.25" customHeight="1">
      <c r="A40" s="114" t="s">
        <v>30</v>
      </c>
      <c r="B40" s="78" t="s">
        <v>24</v>
      </c>
      <c r="C40" s="78">
        <v>92.3</v>
      </c>
      <c r="D40" s="80"/>
      <c r="E40" s="80">
        <f>E39/D39/E41*10000</f>
        <v>98.86326339001857</v>
      </c>
      <c r="F40" s="80">
        <f>F39/E39/F41*10000</f>
        <v>48.424092199689134</v>
      </c>
      <c r="G40" s="81">
        <f>G39/F39/G41*10000</f>
        <v>99.6168582375479</v>
      </c>
      <c r="H40" s="81">
        <f>H39/G39/H41*10000</f>
        <v>100.1913875598086</v>
      </c>
      <c r="I40" s="81">
        <f>I39/H39/I41*10000</f>
        <v>100.19120458891015</v>
      </c>
      <c r="J40" s="118">
        <f>F40*G40*H40*I40/1000000</f>
        <v>48.423292744892436</v>
      </c>
      <c r="K40" s="26" t="s">
        <v>36</v>
      </c>
    </row>
    <row r="41" spans="1:11" s="40" customFormat="1" ht="17.25" customHeight="1">
      <c r="A41" s="105" t="s">
        <v>20</v>
      </c>
      <c r="B41" s="78" t="s">
        <v>24</v>
      </c>
      <c r="C41" s="78"/>
      <c r="D41" s="74">
        <v>100.9</v>
      </c>
      <c r="E41" s="74">
        <v>103.8</v>
      </c>
      <c r="F41" s="74">
        <v>104</v>
      </c>
      <c r="G41" s="75">
        <v>104.4</v>
      </c>
      <c r="H41" s="75">
        <v>104.5</v>
      </c>
      <c r="I41" s="84">
        <v>104.6</v>
      </c>
      <c r="J41" s="121"/>
      <c r="K41" s="26"/>
    </row>
    <row r="42" spans="1:11" ht="11.25" customHeight="1">
      <c r="A42" s="15"/>
      <c r="B42" s="10"/>
      <c r="C42" s="10"/>
      <c r="D42" s="53"/>
      <c r="E42" s="53"/>
      <c r="F42" s="53"/>
      <c r="G42" s="58"/>
      <c r="H42" s="58"/>
      <c r="I42" s="58"/>
      <c r="J42" s="116"/>
      <c r="K42" s="26"/>
    </row>
    <row r="43" spans="1:11" ht="11.25" customHeight="1">
      <c r="A43" s="15"/>
      <c r="B43" s="10"/>
      <c r="C43" s="10"/>
      <c r="D43" s="53"/>
      <c r="E43" s="53"/>
      <c r="F43" s="53"/>
      <c r="G43" s="58"/>
      <c r="H43" s="58"/>
      <c r="I43" s="58"/>
      <c r="J43" s="116"/>
      <c r="K43" s="26"/>
    </row>
    <row r="44" spans="1:11" ht="17.25" customHeight="1">
      <c r="A44" s="8" t="s">
        <v>12</v>
      </c>
      <c r="B44" s="1"/>
      <c r="D44" s="56"/>
      <c r="E44" s="56"/>
      <c r="F44" s="56"/>
      <c r="G44" s="57"/>
      <c r="H44" s="57"/>
      <c r="I44" s="57"/>
      <c r="J44" s="60"/>
      <c r="K44" s="26"/>
    </row>
    <row r="45" spans="1:11" ht="16.5" customHeight="1">
      <c r="A45" s="76" t="s">
        <v>28</v>
      </c>
      <c r="B45" s="66" t="s">
        <v>8</v>
      </c>
      <c r="C45" s="66">
        <v>447.6</v>
      </c>
      <c r="D45" s="92">
        <v>4170.35</v>
      </c>
      <c r="E45" s="92">
        <v>4728.9</v>
      </c>
      <c r="F45" s="92">
        <v>5461.88</v>
      </c>
      <c r="G45" s="110">
        <f>F45*1.067</f>
        <v>5827.82596</v>
      </c>
      <c r="H45" s="110">
        <f>G45*1.057</f>
        <v>6160.01203972</v>
      </c>
      <c r="I45" s="110">
        <f>H45*1.05</f>
        <v>6468.012641706</v>
      </c>
      <c r="J45" s="116"/>
      <c r="K45" s="26"/>
    </row>
    <row r="46" spans="1:19" ht="15.75" customHeight="1">
      <c r="A46" s="112" t="s">
        <v>29</v>
      </c>
      <c r="B46" s="78" t="s">
        <v>24</v>
      </c>
      <c r="C46" s="66">
        <v>107.5</v>
      </c>
      <c r="D46" s="80"/>
      <c r="E46" s="80">
        <f>E45/D45/E47*10000</f>
        <v>104.12613431544693</v>
      </c>
      <c r="F46" s="80">
        <f>F45/E45/F47*10000</f>
        <v>112.02716835430013</v>
      </c>
      <c r="G46" s="81">
        <f>G45/F45/G47*10000</f>
        <v>103.49175557710961</v>
      </c>
      <c r="H46" s="81">
        <f>H45/G45/H47*10000</f>
        <v>102.22437137330753</v>
      </c>
      <c r="I46" s="81">
        <f>I45/H45/I47*10000</f>
        <v>101.25361620057859</v>
      </c>
      <c r="J46" s="118">
        <f>F46*G46*H46*I46/1000000</f>
        <v>120.00355285626426</v>
      </c>
      <c r="K46" s="26"/>
      <c r="N46" s="108" t="s">
        <v>43</v>
      </c>
      <c r="O46" s="106"/>
      <c r="P46" s="106"/>
      <c r="Q46" s="106"/>
      <c r="R46" s="106"/>
      <c r="S46" s="106"/>
    </row>
    <row r="47" spans="1:11" ht="18" customHeight="1">
      <c r="A47" s="105" t="s">
        <v>21</v>
      </c>
      <c r="B47" s="78" t="s">
        <v>24</v>
      </c>
      <c r="C47" s="66"/>
      <c r="D47" s="80">
        <v>100.2</v>
      </c>
      <c r="E47" s="80">
        <v>108.9</v>
      </c>
      <c r="F47" s="80">
        <v>103.1</v>
      </c>
      <c r="G47" s="81">
        <v>103.1</v>
      </c>
      <c r="H47" s="81">
        <v>103.4</v>
      </c>
      <c r="I47" s="81">
        <v>103.7</v>
      </c>
      <c r="J47" s="120"/>
      <c r="K47" s="26"/>
    </row>
    <row r="48" spans="1:11" ht="11.25" customHeight="1">
      <c r="A48" s="15"/>
      <c r="B48" s="10"/>
      <c r="C48" s="9"/>
      <c r="D48" s="50"/>
      <c r="E48" s="50"/>
      <c r="F48" s="50"/>
      <c r="J48" s="116"/>
      <c r="K48" s="26"/>
    </row>
    <row r="49" spans="1:11" ht="13.5" customHeight="1">
      <c r="A49" s="13"/>
      <c r="B49" s="10"/>
      <c r="C49" s="10"/>
      <c r="D49" s="50"/>
      <c r="E49" s="50"/>
      <c r="F49" s="50"/>
      <c r="J49" s="116"/>
      <c r="K49" s="26"/>
    </row>
    <row r="50" spans="1:11" ht="47.25" customHeight="1">
      <c r="A50" s="13" t="s">
        <v>27</v>
      </c>
      <c r="J50" s="116"/>
      <c r="K50" s="26"/>
    </row>
    <row r="51" spans="1:20" ht="28.5" customHeight="1">
      <c r="A51" s="85"/>
      <c r="B51" s="73" t="s">
        <v>13</v>
      </c>
      <c r="C51" s="66"/>
      <c r="D51" s="92">
        <v>25698.2</v>
      </c>
      <c r="E51" s="92">
        <v>28233</v>
      </c>
      <c r="F51" s="92">
        <v>29625.6</v>
      </c>
      <c r="G51" s="110">
        <f>F51*1.047</f>
        <v>31018.003199999996</v>
      </c>
      <c r="H51" s="110">
        <f>G51*1.048</f>
        <v>32506.867353599995</v>
      </c>
      <c r="I51" s="110">
        <f>H51*1.049</f>
        <v>34099.703853926396</v>
      </c>
      <c r="K51" s="26" t="s">
        <v>36</v>
      </c>
      <c r="N51" s="108" t="s">
        <v>42</v>
      </c>
      <c r="O51" s="106"/>
      <c r="P51" s="106"/>
      <c r="Q51" s="106"/>
      <c r="R51" s="106"/>
      <c r="S51" s="106"/>
      <c r="T51" s="106"/>
    </row>
    <row r="52" spans="1:11" ht="21" customHeight="1">
      <c r="A52" s="82" t="s">
        <v>29</v>
      </c>
      <c r="B52" s="78" t="s">
        <v>24</v>
      </c>
      <c r="C52" s="66"/>
      <c r="D52" s="83">
        <v>114.5</v>
      </c>
      <c r="E52" s="83">
        <f>E51/D51*100</f>
        <v>109.8637258640683</v>
      </c>
      <c r="F52" s="83">
        <f>F51/E51*100</f>
        <v>104.93252576771863</v>
      </c>
      <c r="G52" s="81">
        <f>G51/F51*100</f>
        <v>104.69999999999999</v>
      </c>
      <c r="H52" s="81">
        <f>H51/G51*100</f>
        <v>104.80000000000001</v>
      </c>
      <c r="I52" s="81">
        <f>I51/H51*100</f>
        <v>104.89999999999999</v>
      </c>
      <c r="J52" s="115">
        <f>I51/E51*100</f>
        <v>120.77959782497926</v>
      </c>
      <c r="K52" s="26"/>
    </row>
    <row r="53" spans="1:11" ht="14.25" customHeight="1">
      <c r="A53" s="8"/>
      <c r="B53" s="19"/>
      <c r="C53" s="22"/>
      <c r="D53" s="59"/>
      <c r="E53" s="59"/>
      <c r="F53" s="59"/>
      <c r="J53" s="121"/>
      <c r="K53" s="26"/>
    </row>
    <row r="54" spans="1:11" ht="12" customHeight="1">
      <c r="A54" s="15"/>
      <c r="B54" s="10"/>
      <c r="C54" s="9"/>
      <c r="D54" s="50"/>
      <c r="E54" s="50"/>
      <c r="F54" s="50"/>
      <c r="J54" s="116"/>
      <c r="K54" s="26"/>
    </row>
    <row r="55" spans="1:11" ht="33.75" customHeight="1">
      <c r="A55" s="86" t="s">
        <v>25</v>
      </c>
      <c r="B55" s="73" t="s">
        <v>7</v>
      </c>
      <c r="C55" s="87"/>
      <c r="D55" s="92">
        <v>1.39</v>
      </c>
      <c r="E55" s="92">
        <v>1.35</v>
      </c>
      <c r="F55" s="92">
        <v>2.36</v>
      </c>
      <c r="G55" s="110">
        <v>2.2</v>
      </c>
      <c r="H55" s="110">
        <v>1.7</v>
      </c>
      <c r="I55" s="110">
        <v>1.3</v>
      </c>
      <c r="J55" s="115">
        <f>I55/E55*100</f>
        <v>96.29629629629629</v>
      </c>
      <c r="K55" s="26"/>
    </row>
    <row r="56" spans="1:11" ht="11.25" customHeight="1">
      <c r="A56" s="20"/>
      <c r="B56" s="18"/>
      <c r="C56" s="21"/>
      <c r="D56" s="50"/>
      <c r="E56" s="50"/>
      <c r="F56" s="50"/>
      <c r="J56" s="39"/>
      <c r="K56" s="26"/>
    </row>
    <row r="57" spans="1:11" ht="12.75" customHeight="1">
      <c r="A57" s="101" t="s">
        <v>38</v>
      </c>
      <c r="B57" s="101"/>
      <c r="C57" s="101"/>
      <c r="D57" s="101"/>
      <c r="E57" s="101"/>
      <c r="F57" s="101"/>
      <c r="G57" s="101"/>
      <c r="H57" s="101"/>
      <c r="I57" s="101"/>
      <c r="J57" s="101"/>
      <c r="K57" s="26"/>
    </row>
    <row r="58" spans="1:11" ht="12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26"/>
    </row>
    <row r="59" spans="1:10" ht="13.5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</row>
    <row r="60" ht="13.5" customHeight="1"/>
    <row r="61" ht="14.25" customHeight="1"/>
    <row r="62" spans="1:3" ht="14.25" customHeight="1">
      <c r="A62" s="32"/>
      <c r="B62" s="33"/>
      <c r="C62" s="30"/>
    </row>
    <row r="63" spans="1:3" ht="12.75">
      <c r="A63" s="32"/>
      <c r="B63" s="33"/>
      <c r="C63" s="30"/>
    </row>
    <row r="68" spans="4:10" ht="15.75" customHeight="1">
      <c r="D68" s="48"/>
      <c r="E68" s="48"/>
      <c r="F68" s="48"/>
      <c r="G68" s="11"/>
      <c r="H68" s="11"/>
      <c r="I68" s="11"/>
      <c r="J68" s="24"/>
    </row>
    <row r="69" spans="4:10" ht="15.75" customHeight="1">
      <c r="D69" s="48"/>
      <c r="E69" s="48"/>
      <c r="F69" s="48"/>
      <c r="G69" s="11"/>
      <c r="H69" s="11"/>
      <c r="I69" s="11"/>
      <c r="J69" s="24"/>
    </row>
    <row r="70" spans="4:10" ht="15.75">
      <c r="D70" s="48"/>
      <c r="E70" s="48"/>
      <c r="F70" s="48"/>
      <c r="G70" s="11"/>
      <c r="H70" s="11"/>
      <c r="I70" s="11"/>
      <c r="J70" s="24"/>
    </row>
    <row r="71" spans="4:10" ht="15.75">
      <c r="D71" s="48"/>
      <c r="E71" s="48"/>
      <c r="F71" s="48"/>
      <c r="G71" s="11"/>
      <c r="H71" s="11"/>
      <c r="I71" s="11"/>
      <c r="J71" s="24"/>
    </row>
    <row r="72" spans="4:10" ht="15.75">
      <c r="D72" s="48"/>
      <c r="E72" s="48"/>
      <c r="F72" s="48"/>
      <c r="G72" s="11"/>
      <c r="H72" s="11"/>
      <c r="I72" s="11"/>
      <c r="J72" s="24"/>
    </row>
    <row r="73" spans="4:10" ht="15.75">
      <c r="D73" s="48"/>
      <c r="E73" s="48"/>
      <c r="F73" s="48"/>
      <c r="G73" s="11"/>
      <c r="H73" s="11"/>
      <c r="I73" s="11"/>
      <c r="J73" s="24"/>
    </row>
    <row r="74" spans="4:10" ht="15.75">
      <c r="D74" s="48"/>
      <c r="E74" s="48"/>
      <c r="F74" s="48"/>
      <c r="G74" s="11"/>
      <c r="H74" s="11"/>
      <c r="I74" s="11"/>
      <c r="J74" s="24"/>
    </row>
    <row r="75" spans="4:10" ht="15.75">
      <c r="D75" s="48"/>
      <c r="E75" s="48"/>
      <c r="F75" s="48"/>
      <c r="G75" s="11"/>
      <c r="H75" s="11"/>
      <c r="I75" s="11"/>
      <c r="J75" s="24"/>
    </row>
    <row r="76" spans="4:10" ht="15.75">
      <c r="D76" s="48"/>
      <c r="E76" s="48"/>
      <c r="F76" s="48"/>
      <c r="G76" s="11"/>
      <c r="H76" s="11"/>
      <c r="I76" s="11"/>
      <c r="J76" s="24"/>
    </row>
    <row r="77" spans="4:10" ht="15.75">
      <c r="D77" s="48"/>
      <c r="E77" s="48"/>
      <c r="F77" s="48"/>
      <c r="G77" s="11"/>
      <c r="H77" s="11"/>
      <c r="I77" s="11"/>
      <c r="J77" s="24"/>
    </row>
    <row r="78" spans="4:10" ht="15.75">
      <c r="D78" s="48"/>
      <c r="E78" s="48"/>
      <c r="F78" s="48"/>
      <c r="G78" s="11"/>
      <c r="H78" s="11"/>
      <c r="I78" s="11"/>
      <c r="J78" s="24"/>
    </row>
    <row r="79" spans="4:10" ht="15.75">
      <c r="D79" s="48"/>
      <c r="E79" s="48"/>
      <c r="F79" s="48"/>
      <c r="G79" s="11"/>
      <c r="H79" s="11"/>
      <c r="I79" s="11"/>
      <c r="J79" s="24"/>
    </row>
    <row r="80" spans="4:10" ht="15.75">
      <c r="D80" s="48"/>
      <c r="E80" s="48"/>
      <c r="F80" s="48"/>
      <c r="G80" s="11"/>
      <c r="H80" s="11"/>
      <c r="I80" s="11"/>
      <c r="J80" s="24"/>
    </row>
    <row r="81" spans="4:10" ht="15.75">
      <c r="D81" s="48"/>
      <c r="E81" s="48"/>
      <c r="F81" s="48"/>
      <c r="G81" s="11"/>
      <c r="H81" s="11"/>
      <c r="I81" s="11"/>
      <c r="J81" s="24"/>
    </row>
    <row r="82" spans="4:10" ht="15.75">
      <c r="D82" s="48"/>
      <c r="E82" s="48"/>
      <c r="F82" s="48"/>
      <c r="G82" s="11"/>
      <c r="H82" s="11"/>
      <c r="I82" s="11"/>
      <c r="J82" s="24"/>
    </row>
    <row r="83" spans="4:10" ht="15.75">
      <c r="D83" s="48"/>
      <c r="E83" s="48"/>
      <c r="F83" s="48"/>
      <c r="G83" s="11"/>
      <c r="H83" s="11"/>
      <c r="I83" s="11"/>
      <c r="J83" s="24"/>
    </row>
    <row r="84" spans="4:10" ht="15.75">
      <c r="D84" s="48"/>
      <c r="E84" s="48"/>
      <c r="F84" s="48"/>
      <c r="G84" s="11"/>
      <c r="H84" s="11"/>
      <c r="I84" s="11"/>
      <c r="J84" s="24"/>
    </row>
    <row r="85" spans="4:10" ht="15.75">
      <c r="D85" s="48"/>
      <c r="E85" s="48"/>
      <c r="F85" s="48"/>
      <c r="G85" s="11"/>
      <c r="H85" s="11"/>
      <c r="I85" s="11"/>
      <c r="J85" s="24"/>
    </row>
    <row r="86" spans="4:10" ht="15.75">
      <c r="D86" s="48"/>
      <c r="E86" s="48"/>
      <c r="F86" s="48"/>
      <c r="G86" s="11"/>
      <c r="H86" s="11"/>
      <c r="I86" s="11"/>
      <c r="J86" s="24"/>
    </row>
    <row r="87" spans="4:10" ht="15.75">
      <c r="D87" s="48"/>
      <c r="E87" s="48"/>
      <c r="F87" s="48"/>
      <c r="G87" s="11"/>
      <c r="H87" s="11"/>
      <c r="I87" s="11"/>
      <c r="J87" s="24"/>
    </row>
    <row r="88" spans="4:10" ht="15.75">
      <c r="D88" s="48"/>
      <c r="E88" s="48"/>
      <c r="F88" s="48"/>
      <c r="G88" s="11"/>
      <c r="H88" s="11"/>
      <c r="I88" s="11"/>
      <c r="J88" s="24"/>
    </row>
    <row r="89" spans="4:10" ht="15.75">
      <c r="D89" s="48"/>
      <c r="E89" s="48"/>
      <c r="F89" s="48"/>
      <c r="G89" s="11"/>
      <c r="H89" s="11"/>
      <c r="I89" s="11"/>
      <c r="J89" s="24"/>
    </row>
    <row r="90" spans="4:10" ht="15.75">
      <c r="D90" s="48"/>
      <c r="E90" s="48"/>
      <c r="F90" s="48"/>
      <c r="G90" s="11"/>
      <c r="H90" s="11"/>
      <c r="I90" s="11"/>
      <c r="J90" s="24"/>
    </row>
    <row r="91" spans="4:10" ht="15.75">
      <c r="D91" s="48"/>
      <c r="E91" s="48"/>
      <c r="F91" s="48"/>
      <c r="G91" s="11"/>
      <c r="H91" s="11"/>
      <c r="I91" s="11"/>
      <c r="J91" s="24"/>
    </row>
    <row r="92" spans="4:10" ht="15.75">
      <c r="D92" s="48"/>
      <c r="E92" s="48"/>
      <c r="F92" s="48"/>
      <c r="G92" s="11"/>
      <c r="H92" s="11"/>
      <c r="I92" s="11"/>
      <c r="J92" s="24"/>
    </row>
    <row r="93" spans="4:10" ht="15.75">
      <c r="D93" s="48"/>
      <c r="E93" s="48"/>
      <c r="F93" s="48"/>
      <c r="G93" s="11"/>
      <c r="H93" s="11"/>
      <c r="I93" s="11"/>
      <c r="J93" s="24"/>
    </row>
    <row r="94" spans="4:10" ht="15.75">
      <c r="D94" s="48"/>
      <c r="E94" s="48"/>
      <c r="F94" s="48"/>
      <c r="G94" s="11"/>
      <c r="H94" s="11"/>
      <c r="I94" s="11"/>
      <c r="J94" s="24"/>
    </row>
    <row r="95" spans="4:10" ht="15.75">
      <c r="D95" s="48"/>
      <c r="E95" s="48"/>
      <c r="F95" s="48"/>
      <c r="G95" s="11"/>
      <c r="H95" s="11"/>
      <c r="I95" s="11"/>
      <c r="J95" s="24"/>
    </row>
    <row r="96" spans="4:10" ht="15.75">
      <c r="D96" s="48"/>
      <c r="E96" s="48"/>
      <c r="F96" s="48"/>
      <c r="G96" s="11"/>
      <c r="H96" s="11"/>
      <c r="I96" s="11"/>
      <c r="J96" s="24"/>
    </row>
    <row r="97" spans="4:10" ht="15.75">
      <c r="D97" s="48"/>
      <c r="E97" s="48"/>
      <c r="F97" s="48"/>
      <c r="G97" s="11"/>
      <c r="H97" s="11"/>
      <c r="I97" s="11"/>
      <c r="J97" s="24"/>
    </row>
    <row r="98" spans="4:10" ht="15.75">
      <c r="D98" s="48"/>
      <c r="E98" s="48"/>
      <c r="F98" s="48"/>
      <c r="G98" s="11"/>
      <c r="H98" s="11"/>
      <c r="I98" s="11"/>
      <c r="J98" s="24"/>
    </row>
    <row r="99" spans="4:10" ht="15.75">
      <c r="D99" s="48"/>
      <c r="E99" s="48"/>
      <c r="F99" s="48"/>
      <c r="G99" s="11"/>
      <c r="H99" s="11"/>
      <c r="I99" s="11"/>
      <c r="J99" s="24"/>
    </row>
    <row r="100" spans="4:10" ht="15.75">
      <c r="D100" s="48"/>
      <c r="E100" s="48"/>
      <c r="F100" s="48"/>
      <c r="G100" s="11"/>
      <c r="H100" s="11"/>
      <c r="I100" s="11"/>
      <c r="J100" s="24"/>
    </row>
    <row r="101" spans="4:10" ht="15.75">
      <c r="D101" s="48"/>
      <c r="E101" s="48"/>
      <c r="F101" s="48"/>
      <c r="G101" s="11"/>
      <c r="H101" s="11"/>
      <c r="I101" s="11"/>
      <c r="J101" s="24"/>
    </row>
    <row r="102" spans="4:10" ht="15.75">
      <c r="D102" s="48"/>
      <c r="E102" s="48"/>
      <c r="F102" s="48"/>
      <c r="G102" s="11"/>
      <c r="H102" s="11"/>
      <c r="I102" s="11"/>
      <c r="J102" s="24"/>
    </row>
    <row r="103" spans="4:10" ht="15.75">
      <c r="D103" s="48"/>
      <c r="E103" s="48"/>
      <c r="F103" s="48"/>
      <c r="G103" s="11"/>
      <c r="H103" s="11"/>
      <c r="I103" s="11"/>
      <c r="J103" s="24"/>
    </row>
    <row r="104" spans="4:10" ht="15.75">
      <c r="D104" s="48"/>
      <c r="E104" s="48"/>
      <c r="F104" s="48"/>
      <c r="G104" s="11"/>
      <c r="H104" s="11"/>
      <c r="I104" s="11"/>
      <c r="J104" s="24"/>
    </row>
  </sheetData>
  <sheetProtection/>
  <mergeCells count="12">
    <mergeCell ref="N13:V14"/>
    <mergeCell ref="N51:T51"/>
    <mergeCell ref="N46:S46"/>
    <mergeCell ref="N39:S39"/>
    <mergeCell ref="N33:S33"/>
    <mergeCell ref="N28:S28"/>
    <mergeCell ref="H2:J2"/>
    <mergeCell ref="G7:I7"/>
    <mergeCell ref="A12:J12"/>
    <mergeCell ref="A6:A7"/>
    <mergeCell ref="A4:J4"/>
    <mergeCell ref="A57:J59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Минэкономики РД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Сводное управление</dc:creator>
  <cp:keywords/>
  <dc:description/>
  <cp:lastModifiedBy>Kudaev_Sadulla</cp:lastModifiedBy>
  <cp:lastPrinted>2020-10-28T09:34:03Z</cp:lastPrinted>
  <dcterms:created xsi:type="dcterms:W3CDTF">2003-05-27T10:41:00Z</dcterms:created>
  <dcterms:modified xsi:type="dcterms:W3CDTF">2020-10-28T09:34:44Z</dcterms:modified>
  <cp:category/>
  <cp:version/>
  <cp:contentType/>
  <cp:contentStatus/>
</cp:coreProperties>
</file>